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ЛСР, расчёт стоимости проекта\"/>
    </mc:Choice>
  </mc:AlternateContent>
  <bookViews>
    <workbookView xWindow="0" yWindow="0" windowWidth="28800" windowHeight="12300"/>
  </bookViews>
  <sheets>
    <sheet name="Расчет" sheetId="3" r:id="rId1"/>
  </sheets>
  <externalReferences>
    <externalReference r:id="rId2"/>
  </externalReferences>
  <definedNames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Area" localSheetId="0">Расчет!$A$1:$P$39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8" i="3" l="1"/>
  <c r="I39" i="3"/>
  <c r="J39" i="3"/>
  <c r="K39" i="3"/>
  <c r="L39" i="3"/>
  <c r="M39" i="3"/>
  <c r="N39" i="3"/>
  <c r="H39" i="3"/>
  <c r="I38" i="3"/>
  <c r="J38" i="3"/>
  <c r="K38" i="3"/>
  <c r="L38" i="3"/>
  <c r="M38" i="3"/>
  <c r="N38" i="3"/>
  <c r="H38" i="3"/>
  <c r="H33" i="3" l="1"/>
  <c r="I34" i="3" l="1"/>
  <c r="H34" i="3"/>
  <c r="I33" i="3"/>
  <c r="I31" i="3"/>
  <c r="H31" i="3"/>
  <c r="O31" i="3" s="1"/>
  <c r="H32" i="3"/>
  <c r="H21" i="3"/>
  <c r="H23" i="3"/>
  <c r="I23" i="3"/>
  <c r="J23" i="3"/>
  <c r="K23" i="3"/>
  <c r="L23" i="3"/>
  <c r="M23" i="3"/>
  <c r="N23" i="3"/>
  <c r="H22" i="3"/>
  <c r="I22" i="3"/>
  <c r="J22" i="3"/>
  <c r="K22" i="3"/>
  <c r="L22" i="3"/>
  <c r="M22" i="3"/>
  <c r="N22" i="3"/>
  <c r="I21" i="3"/>
  <c r="J21" i="3"/>
  <c r="K21" i="3"/>
  <c r="L21" i="3"/>
  <c r="M21" i="3"/>
  <c r="N21" i="3"/>
  <c r="O23" i="3"/>
  <c r="O20" i="3" s="1"/>
  <c r="O22" i="3"/>
  <c r="O21" i="3"/>
  <c r="N20" i="3"/>
  <c r="M20" i="3" l="1"/>
  <c r="L20" i="3"/>
  <c r="K32" i="3"/>
  <c r="H36" i="3"/>
  <c r="H20" i="3" l="1"/>
  <c r="K20" i="3" l="1"/>
  <c r="J20" i="3"/>
  <c r="J16" i="3"/>
  <c r="K16" i="3"/>
  <c r="H16" i="3"/>
  <c r="N35" i="3"/>
  <c r="M35" i="3"/>
  <c r="L35" i="3"/>
  <c r="N34" i="3"/>
  <c r="N36" i="3" s="1"/>
  <c r="M34" i="3"/>
  <c r="M36" i="3" s="1"/>
  <c r="L34" i="3"/>
  <c r="L36" i="3" s="1"/>
  <c r="O27" i="3"/>
  <c r="N29" i="3"/>
  <c r="M29" i="3"/>
  <c r="L29" i="3"/>
  <c r="I32" i="3"/>
  <c r="N16" i="3"/>
  <c r="M16" i="3"/>
  <c r="L16" i="3"/>
  <c r="K36" i="3" l="1"/>
  <c r="J32" i="3"/>
  <c r="J36" i="3" s="1"/>
  <c r="O33" i="3"/>
  <c r="I20" i="3"/>
  <c r="O29" i="3" s="1"/>
  <c r="I35" i="3"/>
  <c r="O35" i="3" s="1"/>
  <c r="O34" i="3"/>
  <c r="I16" i="3"/>
  <c r="O16" i="3" l="1"/>
  <c r="I36" i="3"/>
  <c r="O36" i="3" s="1"/>
  <c r="O32" i="3"/>
  <c r="O39" i="3" l="1"/>
</calcChain>
</file>

<file path=xl/sharedStrings.xml><?xml version="1.0" encoding="utf-8"?>
<sst xmlns="http://schemas.openxmlformats.org/spreadsheetml/2006/main" count="83" uniqueCount="71">
  <si>
    <t>ОЦЕНКА ПЛАНОВОЙ (ПОЛНОЙ) СТОИМОСТИ</t>
  </si>
  <si>
    <t>ИНВЕСТИЦИОННОГО ПРОЕКТА</t>
  </si>
  <si>
    <t>(наименование объекта)</t>
  </si>
  <si>
    <t xml:space="preserve">Идентификатор инвестиционного проекта: </t>
  </si>
  <si>
    <t>Расчет  выполнен:</t>
  </si>
  <si>
    <t>(указать документ и его реквизиты, на основании которого выполнен расчет)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</si>
  <si>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</si>
  <si>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</si>
  <si>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</si>
  <si>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</si>
  <si>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 xml:space="preserve"> Индексы дефляторы</t>
  </si>
  <si>
    <t>строительно-монтажных работ</t>
  </si>
  <si>
    <t>оборудования, материалов, инвентаря</t>
  </si>
  <si>
    <t>проектно-изыскательские работы</t>
  </si>
  <si>
    <t>ПНР</t>
  </si>
  <si>
    <t>прочих (без ПИР)</t>
  </si>
  <si>
    <t>Содержание службы заказчика -застройщика</t>
  </si>
  <si>
    <t>Строительный контроль</t>
  </si>
  <si>
    <t xml:space="preserve">Прочие затраты </t>
  </si>
  <si>
    <t>Раздел 1.</t>
  </si>
  <si>
    <t>-</t>
  </si>
  <si>
    <t>Раздел 2.</t>
  </si>
  <si>
    <t>Раздел 3.</t>
  </si>
  <si>
    <t>Факт до 01.01.2025 года</t>
  </si>
  <si>
    <t>3.1</t>
  </si>
  <si>
    <t>Всего (с НДС)</t>
  </si>
  <si>
    <t>Раздел 4.</t>
  </si>
  <si>
    <t>Остаток стоимости объекта на 01.01.2025</t>
  </si>
  <si>
    <t>4.1</t>
  </si>
  <si>
    <t>Раздел 5.</t>
  </si>
  <si>
    <t>Стоимость объекта в ценах года финансирования работ (с НДС)</t>
  </si>
  <si>
    <t>5.1</t>
  </si>
  <si>
    <t>5.2</t>
  </si>
  <si>
    <t>Стоимость выполнения работ в ценах 2026 года</t>
  </si>
  <si>
    <t>5.5</t>
  </si>
  <si>
    <t>Стоимость выполнения работ в ценах 2027 года</t>
  </si>
  <si>
    <t>5.6</t>
  </si>
  <si>
    <t>Стоимость выполнения работ в ценах 2028 года</t>
  </si>
  <si>
    <t>5.7</t>
  </si>
  <si>
    <t>Стоимость выполнения работ в ценах 2029 года</t>
  </si>
  <si>
    <t xml:space="preserve">Итого </t>
  </si>
  <si>
    <t>Раздел 6.</t>
  </si>
  <si>
    <t xml:space="preserve"> </t>
  </si>
  <si>
    <t>6.1</t>
  </si>
  <si>
    <t>Итого (без НДС)</t>
  </si>
  <si>
    <t>6.2</t>
  </si>
  <si>
    <t>2.1.1</t>
  </si>
  <si>
    <t>2.2.1</t>
  </si>
  <si>
    <t>2.3.1</t>
  </si>
  <si>
    <t>2.4.1</t>
  </si>
  <si>
    <t xml:space="preserve">сроки строительства: </t>
  </si>
  <si>
    <t>Месторасположение объекта: , г.Тюмень, районы Тюменской области</t>
  </si>
  <si>
    <t>Стоимость выполнения работ в ценах 2030 года</t>
  </si>
  <si>
    <t>2.5.1</t>
  </si>
  <si>
    <t xml:space="preserve">по переченю мероприятий 2026 год </t>
  </si>
  <si>
    <t xml:space="preserve">по переченю мероприятий 2027 год </t>
  </si>
  <si>
    <t xml:space="preserve">по переченю мероприятий 2028 год </t>
  </si>
  <si>
    <t xml:space="preserve">по переченю мероприятий 2029 год </t>
  </si>
  <si>
    <t xml:space="preserve">по переченю мероприятий 2030 год </t>
  </si>
  <si>
    <t>В ценах на 1 квартал 2025 г. с НДС</t>
  </si>
  <si>
    <t>В ценах на 1 квартал 2025 г. без НДС</t>
  </si>
  <si>
    <t xml:space="preserve"> по ЛСР №02-01-06, ЛСР №02-01-07, ЛСР №02-01-08.</t>
  </si>
  <si>
    <t>Р_1.2.3.5.1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</si>
  <si>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</t>
  </si>
  <si>
    <t>1.1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</si>
  <si>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</si>
  <si>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г.Тюмень,  СНТ "Поле чудес-2" (ИЖС).</t>
  </si>
  <si>
    <t>1.2</t>
  </si>
  <si>
    <t>1.3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</si>
  <si>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 КП  "Усадьба Есаулова" (ИЖС).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</si>
  <si>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 в период 2026-2030гг.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</si>
</sst>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00"/>
    <numFmt numFmtId="165" formatCode="#,##0.000"/>
    <numFmt numFmtId="166" formatCode="#,##0.000000"/>
  </numFmts>
  <fonts count="22">
    <font>
      <sz val="11"/>
      <color rgb="FF000000"/>
      <name val="Calibri"/>
      <charset val="204"/>
    </font>
    <font>
      <sz val="11"/>
      <color theme="1"/>
      <name val="Aptos Narrow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Aptos Narrow"/>
      <family val="2"/>
      <charset val="204"/>
      <scheme val="minor"/>
    </font>
    <font>
      <sz val="11"/>
      <color theme="4" tint="0.39997558519241921"/>
      <name val="Times New Roman"/>
      <family val="1"/>
      <charset val="204"/>
    </font>
    <font>
      <b/>
      <sz val="11"/>
      <color theme="4" tint="0.3999755851924192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2" fillId="0" borderId="0"/>
    <xf numFmtId="0" fontId="3" fillId="0" borderId="0"/>
    <xf numFmtId="0" fontId="8" fillId="0" borderId="0"/>
    <xf numFmtId="0" fontId="3" fillId="0" borderId="0"/>
    <xf numFmtId="0" fontId="1" fillId="0" borderId="0"/>
    <xf numFmtId="43" fontId="3" fillId="0" borderId="0" applyFont="0" applyFill="0" applyBorder="0" applyAlignment="0" applyProtection="0"/>
    <xf numFmtId="0" fontId="2" fillId="0" borderId="0"/>
    <xf numFmtId="0" fontId="17" fillId="0" borderId="0">
      <alignment horizontal="center"/>
    </xf>
    <xf numFmtId="0" fontId="1" fillId="0" borderId="0"/>
    <xf numFmtId="0" fontId="1" fillId="0" borderId="0"/>
    <xf numFmtId="0" fontId="20" fillId="0" borderId="4" applyBorder="0" applyAlignment="0">
      <alignment horizontal="center" wrapText="1"/>
    </xf>
    <xf numFmtId="0" fontId="17" fillId="0" borderId="0">
      <alignment horizontal="left" vertical="top"/>
    </xf>
    <xf numFmtId="0" fontId="21" fillId="0" borderId="0"/>
    <xf numFmtId="0" fontId="3" fillId="0" borderId="0"/>
    <xf numFmtId="0" fontId="2" fillId="0" borderId="0"/>
    <xf numFmtId="0" fontId="20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1" fillId="0" borderId="0"/>
    <xf numFmtId="43" fontId="1" fillId="0" borderId="0" applyFont="0" applyFill="0" applyBorder="0" applyAlignment="0" applyProtection="0"/>
    <xf numFmtId="0" fontId="19" fillId="0" borderId="0"/>
    <xf numFmtId="0" fontId="19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83">
    <xf numFmtId="0" fontId="0" fillId="0" borderId="0" xfId="0"/>
    <xf numFmtId="0" fontId="5" fillId="0" borderId="0" xfId="2" applyFont="1" applyAlignment="1">
      <alignment wrapText="1"/>
    </xf>
    <xf numFmtId="0" fontId="10" fillId="0" borderId="0" xfId="3" applyFont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5" fillId="0" borderId="0" xfId="2" applyFont="1"/>
    <xf numFmtId="0" fontId="4" fillId="0" borderId="0" xfId="3" applyFont="1" applyAlignment="1">
      <alignment horizontal="center" wrapText="1"/>
    </xf>
    <xf numFmtId="0" fontId="5" fillId="0" borderId="0" xfId="3" applyFont="1"/>
    <xf numFmtId="0" fontId="12" fillId="0" borderId="0" xfId="3" applyFont="1"/>
    <xf numFmtId="0" fontId="4" fillId="0" borderId="0" xfId="3" applyFont="1" applyAlignment="1">
      <alignment horizontal="right"/>
    </xf>
    <xf numFmtId="0" fontId="11" fillId="0" borderId="4" xfId="2" applyFont="1" applyBorder="1" applyAlignment="1">
      <alignment horizontal="center" vertical="center" wrapText="1"/>
    </xf>
    <xf numFmtId="0" fontId="11" fillId="0" borderId="4" xfId="4" applyFont="1" applyBorder="1" applyAlignment="1">
      <alignment horizontal="center" wrapText="1"/>
    </xf>
    <xf numFmtId="49" fontId="4" fillId="0" borderId="4" xfId="2" applyNumberFormat="1" applyFont="1" applyBorder="1" applyAlignment="1">
      <alignment horizontal="center" vertical="center" wrapText="1"/>
    </xf>
    <xf numFmtId="4" fontId="4" fillId="0" borderId="4" xfId="2" applyNumberFormat="1" applyFont="1" applyBorder="1" applyAlignment="1">
      <alignment horizontal="right" vertical="center" wrapText="1"/>
    </xf>
    <xf numFmtId="4" fontId="5" fillId="0" borderId="4" xfId="2" applyNumberFormat="1" applyFont="1" applyBorder="1" applyAlignment="1">
      <alignment horizontal="center" vertical="center" wrapText="1"/>
    </xf>
    <xf numFmtId="0" fontId="4" fillId="0" borderId="7" xfId="2" applyFont="1" applyBorder="1" applyAlignment="1">
      <alignment wrapText="1"/>
    </xf>
    <xf numFmtId="0" fontId="4" fillId="0" borderId="0" xfId="2" applyFont="1" applyAlignment="1">
      <alignment wrapText="1"/>
    </xf>
    <xf numFmtId="0" fontId="13" fillId="0" borderId="0" xfId="2" applyFont="1" applyAlignment="1">
      <alignment vertical="center" wrapText="1"/>
    </xf>
    <xf numFmtId="0" fontId="5" fillId="0" borderId="0" xfId="2" applyFont="1" applyAlignment="1">
      <alignment vertical="center" wrapText="1"/>
    </xf>
    <xf numFmtId="49" fontId="5" fillId="0" borderId="4" xfId="2" applyNumberFormat="1" applyFont="1" applyBorder="1" applyAlignment="1">
      <alignment horizontal="center" vertical="center" wrapText="1"/>
    </xf>
    <xf numFmtId="4" fontId="5" fillId="0" borderId="4" xfId="2" applyNumberFormat="1" applyFont="1" applyBorder="1" applyAlignment="1">
      <alignment horizontal="right" vertical="center" wrapText="1"/>
    </xf>
    <xf numFmtId="0" fontId="13" fillId="0" borderId="0" xfId="2" applyFont="1" applyAlignment="1">
      <alignment wrapText="1"/>
    </xf>
    <xf numFmtId="4" fontId="4" fillId="0" borderId="4" xfId="2" applyNumberFormat="1" applyFont="1" applyBorder="1" applyAlignment="1">
      <alignment horizontal="center" vertical="center" wrapText="1"/>
    </xf>
    <xf numFmtId="0" fontId="4" fillId="0" borderId="0" xfId="2" applyFont="1" applyAlignment="1">
      <alignment vertical="center" wrapText="1"/>
    </xf>
    <xf numFmtId="4" fontId="5" fillId="0" borderId="4" xfId="5" applyNumberFormat="1" applyFont="1" applyBorder="1" applyAlignment="1">
      <alignment horizontal="right" vertical="center"/>
    </xf>
    <xf numFmtId="4" fontId="15" fillId="0" borderId="4" xfId="5" applyNumberFormat="1" applyFont="1" applyBorder="1" applyAlignment="1">
      <alignment horizontal="right" vertical="center"/>
    </xf>
    <xf numFmtId="4" fontId="5" fillId="0" borderId="5" xfId="2" applyNumberFormat="1" applyFont="1" applyBorder="1" applyAlignment="1">
      <alignment horizontal="right" vertical="center" wrapText="1"/>
    </xf>
    <xf numFmtId="4" fontId="15" fillId="0" borderId="5" xfId="5" applyNumberFormat="1" applyFont="1" applyBorder="1" applyAlignment="1">
      <alignment horizontal="right" vertical="center"/>
    </xf>
    <xf numFmtId="49" fontId="4" fillId="0" borderId="7" xfId="2" applyNumberFormat="1" applyFont="1" applyBorder="1" applyAlignment="1">
      <alignment horizontal="center" vertical="center" wrapText="1"/>
    </xf>
    <xf numFmtId="4" fontId="4" fillId="0" borderId="0" xfId="2" applyNumberFormat="1" applyFont="1" applyAlignment="1">
      <alignment horizontal="right" vertical="center" wrapText="1"/>
    </xf>
    <xf numFmtId="4" fontId="4" fillId="0" borderId="8" xfId="2" applyNumberFormat="1" applyFont="1" applyBorder="1" applyAlignment="1">
      <alignment horizontal="center" vertical="center" wrapText="1"/>
    </xf>
    <xf numFmtId="0" fontId="16" fillId="0" borderId="7" xfId="2" applyFont="1" applyBorder="1" applyAlignment="1">
      <alignment vertical="center" wrapText="1"/>
    </xf>
    <xf numFmtId="0" fontId="16" fillId="0" borderId="0" xfId="2" applyFont="1" applyAlignment="1">
      <alignment vertical="center" wrapText="1"/>
    </xf>
    <xf numFmtId="165" fontId="5" fillId="0" borderId="4" xfId="2" applyNumberFormat="1" applyFont="1" applyBorder="1" applyAlignment="1">
      <alignment horizontal="right" vertical="center" wrapText="1"/>
    </xf>
    <xf numFmtId="165" fontId="4" fillId="0" borderId="0" xfId="2" applyNumberFormat="1" applyFont="1" applyAlignment="1">
      <alignment horizontal="left" vertical="center" wrapText="1"/>
    </xf>
    <xf numFmtId="165" fontId="4" fillId="0" borderId="0" xfId="2" applyNumberFormat="1" applyFont="1" applyAlignment="1">
      <alignment horizontal="right" vertical="center" wrapText="1"/>
    </xf>
    <xf numFmtId="164" fontId="17" fillId="0" borderId="7" xfId="2" applyNumberFormat="1" applyFont="1" applyBorder="1" applyAlignment="1">
      <alignment vertical="center" wrapText="1"/>
    </xf>
    <xf numFmtId="43" fontId="17" fillId="0" borderId="7" xfId="6" applyFont="1" applyFill="1" applyBorder="1" applyAlignment="1">
      <alignment vertical="center" wrapText="1"/>
    </xf>
    <xf numFmtId="4" fontId="5" fillId="0" borderId="0" xfId="2" applyNumberFormat="1" applyFont="1" applyAlignment="1">
      <alignment vertical="center" wrapText="1"/>
    </xf>
    <xf numFmtId="165" fontId="4" fillId="0" borderId="4" xfId="2" applyNumberFormat="1" applyFont="1" applyBorder="1" applyAlignment="1">
      <alignment horizontal="right" vertical="center" wrapText="1"/>
    </xf>
    <xf numFmtId="4" fontId="4" fillId="0" borderId="0" xfId="2" applyNumberFormat="1" applyFont="1" applyAlignment="1">
      <alignment vertical="center" wrapText="1"/>
    </xf>
    <xf numFmtId="4" fontId="5" fillId="0" borderId="0" xfId="2" applyNumberFormat="1" applyFont="1" applyAlignment="1">
      <alignment horizontal="right" vertical="center" wrapText="1"/>
    </xf>
    <xf numFmtId="4" fontId="17" fillId="0" borderId="4" xfId="2" applyNumberFormat="1" applyFont="1" applyBorder="1" applyAlignment="1">
      <alignment horizontal="center" vertical="center" wrapText="1"/>
    </xf>
    <xf numFmtId="4" fontId="18" fillId="0" borderId="7" xfId="2" applyNumberFormat="1" applyFont="1" applyBorder="1" applyAlignment="1">
      <alignment horizontal="center" vertical="center" wrapText="1"/>
    </xf>
    <xf numFmtId="4" fontId="18" fillId="0" borderId="0" xfId="2" applyNumberFormat="1" applyFont="1" applyAlignment="1">
      <alignment horizontal="center" vertical="center" wrapText="1"/>
    </xf>
    <xf numFmtId="0" fontId="19" fillId="0" borderId="0" xfId="2" applyFont="1"/>
    <xf numFmtId="0" fontId="19" fillId="0" borderId="0" xfId="2" applyFont="1" applyAlignment="1">
      <alignment vertical="center" wrapText="1"/>
    </xf>
    <xf numFmtId="0" fontId="19" fillId="0" borderId="0" xfId="2" applyFont="1" applyAlignment="1">
      <alignment wrapText="1"/>
    </xf>
    <xf numFmtId="0" fontId="19" fillId="0" borderId="0" xfId="2" applyFont="1" applyAlignment="1">
      <alignment horizontal="right" vertical="center" wrapText="1"/>
    </xf>
    <xf numFmtId="0" fontId="9" fillId="0" borderId="0" xfId="3" applyFont="1" applyAlignment="1">
      <alignment horizontal="left" vertical="center"/>
    </xf>
    <xf numFmtId="49" fontId="5" fillId="0" borderId="4" xfId="2" applyNumberFormat="1" applyFont="1" applyBorder="1" applyAlignment="1">
      <alignment horizontal="center" vertical="center" wrapText="1"/>
    </xf>
    <xf numFmtId="4" fontId="5" fillId="0" borderId="0" xfId="2" applyNumberFormat="1" applyFont="1" applyAlignment="1">
      <alignment wrapText="1"/>
    </xf>
    <xf numFmtId="4" fontId="19" fillId="0" borderId="0" xfId="2" applyNumberFormat="1" applyFont="1" applyAlignment="1">
      <alignment wrapText="1"/>
    </xf>
    <xf numFmtId="166" fontId="4" fillId="0" borderId="4" xfId="2" applyNumberFormat="1" applyFont="1" applyBorder="1" applyAlignment="1">
      <alignment horizontal="right" vertical="center" wrapText="1"/>
    </xf>
    <xf numFmtId="166" fontId="5" fillId="0" borderId="4" xfId="2" applyNumberFormat="1" applyFont="1" applyBorder="1" applyAlignment="1">
      <alignment horizontal="right" vertical="center" wrapText="1"/>
    </xf>
    <xf numFmtId="0" fontId="4" fillId="0" borderId="0" xfId="3" applyFont="1" applyAlignment="1">
      <alignment horizontal="left" wrapText="1"/>
    </xf>
    <xf numFmtId="0" fontId="4" fillId="0" borderId="0" xfId="2" applyFont="1" applyAlignment="1">
      <alignment horizontal="center" vertical="center" wrapText="1"/>
    </xf>
    <xf numFmtId="49" fontId="6" fillId="2" borderId="0" xfId="2" applyNumberFormat="1" applyFont="1" applyFill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10" fillId="0" borderId="0" xfId="3" applyFont="1" applyAlignment="1">
      <alignment horizontal="left" vertical="center" wrapText="1"/>
    </xf>
    <xf numFmtId="0" fontId="5" fillId="0" borderId="5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left" vertical="center" wrapText="1"/>
    </xf>
    <xf numFmtId="0" fontId="5" fillId="0" borderId="6" xfId="2" applyFont="1" applyBorder="1" applyAlignment="1">
      <alignment horizontal="left" vertical="center" wrapText="1"/>
    </xf>
    <xf numFmtId="0" fontId="4" fillId="0" borderId="1" xfId="3" applyFont="1" applyBorder="1" applyAlignment="1">
      <alignment horizontal="left" wrapText="1"/>
    </xf>
    <xf numFmtId="0" fontId="11" fillId="0" borderId="3" xfId="3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49" fontId="5" fillId="0" borderId="4" xfId="2" applyNumberFormat="1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11" fillId="0" borderId="4" xfId="4" applyFont="1" applyBorder="1" applyAlignment="1">
      <alignment horizontal="center" wrapText="1"/>
    </xf>
    <xf numFmtId="0" fontId="4" fillId="0" borderId="5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left" vertical="center" wrapText="1"/>
    </xf>
    <xf numFmtId="0" fontId="4" fillId="0" borderId="6" xfId="2" applyFont="1" applyBorder="1" applyAlignment="1">
      <alignment horizontal="left" vertical="center" wrapText="1"/>
    </xf>
    <xf numFmtId="0" fontId="14" fillId="0" borderId="7" xfId="2" applyFont="1" applyBorder="1" applyAlignment="1">
      <alignment horizontal="left" wrapText="1"/>
    </xf>
    <xf numFmtId="0" fontId="14" fillId="0" borderId="0" xfId="2" applyFont="1" applyAlignment="1">
      <alignment horizontal="left" wrapText="1"/>
    </xf>
    <xf numFmtId="0" fontId="5" fillId="0" borderId="4" xfId="2" applyFont="1" applyBorder="1" applyAlignment="1">
      <alignment horizontal="left" vertical="center" wrapText="1"/>
    </xf>
    <xf numFmtId="165" fontId="5" fillId="0" borderId="4" xfId="2" applyNumberFormat="1" applyFont="1" applyBorder="1" applyAlignment="1">
      <alignment horizontal="left" vertical="center" wrapText="1"/>
    </xf>
    <xf numFmtId="165" fontId="4" fillId="0" borderId="2" xfId="2" applyNumberFormat="1" applyFont="1" applyBorder="1" applyAlignment="1">
      <alignment horizontal="left" vertical="center" wrapText="1"/>
    </xf>
    <xf numFmtId="0" fontId="4" fillId="0" borderId="4" xfId="2" applyFont="1" applyBorder="1" applyAlignment="1">
      <alignment horizontal="left" vertical="center" wrapText="1"/>
    </xf>
    <xf numFmtId="165" fontId="4" fillId="0" borderId="4" xfId="2" applyNumberFormat="1" applyFont="1" applyBorder="1" applyAlignment="1">
      <alignment horizontal="left" vertical="center" wrapText="1"/>
    </xf>
  </cellXfs>
  <cellStyles count="31">
    <cellStyle name="Normal" xfId="23"/>
    <cellStyle name="Обычный" xfId="0" builtinId="0"/>
    <cellStyle name="Обычный 10" xfId="14"/>
    <cellStyle name="Обычный 11" xfId="21"/>
    <cellStyle name="Обычный 12" xfId="22"/>
    <cellStyle name="Обычный 12 2" xfId="1"/>
    <cellStyle name="Обычный 14" xfId="27"/>
    <cellStyle name="Обычный 2" xfId="7"/>
    <cellStyle name="Обычный 2 2" xfId="24"/>
    <cellStyle name="Обычный 2 2 2" xfId="16"/>
    <cellStyle name="Обычный 2 2 3" xfId="2"/>
    <cellStyle name="Обычный 3" xfId="13"/>
    <cellStyle name="Обычный 3 2" xfId="28"/>
    <cellStyle name="Обычный 4" xfId="15"/>
    <cellStyle name="Обычный 42" xfId="5"/>
    <cellStyle name="Обычный 5" xfId="18"/>
    <cellStyle name="Обычный 5 2" xfId="25"/>
    <cellStyle name="Обычный 6" xfId="9"/>
    <cellStyle name="Обычный 6 3 2" xfId="10"/>
    <cellStyle name="Обычный 7" xfId="19"/>
    <cellStyle name="Обычный 8" xfId="20"/>
    <cellStyle name="Обычный 9" xfId="3"/>
    <cellStyle name="ПИР" xfId="11"/>
    <cellStyle name="СводРасч" xfId="4"/>
    <cellStyle name="Титул" xfId="8"/>
    <cellStyle name="Финансовый 2" xfId="6"/>
    <cellStyle name="Финансовый 2 2" xfId="30"/>
    <cellStyle name="Финансовый 2 3" xfId="17"/>
    <cellStyle name="Финансовый 3" xfId="26"/>
    <cellStyle name="Финансовый 4" xfId="29"/>
    <cellStyle name="Хвост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ORK\IPR\43.1%20&#1048;&#1055;&#1056;%202023-2027%20(2023)%20&#1082;&#1086;&#1088;&#1088;\1.2,%201.3%20&#1055;&#1088;&#1086;&#1077;&#1082;&#1090;%20&#1048;&#1055;&#1056;%20(&#1087;&#1088;&#1080;&#1083;.%203%20&#1089;%20&#1076;&#1086;&#1082;-&#1072;&#1084;&#1080;)\&#1055;&#1088;&#1080;&#1083;.%205%20&#1087;.%204%20&#1057;&#1090;-&#1090;&#1100;\&#1056;&#1072;&#1089;&#1096;&#1080;&#1088;&#1077;&#1085;&#1080;&#1077;%20&#1087;&#1088;&#1086;&#1089;&#1077;&#1082;\&#1054;&#1055;&#1057;%20%20&#1088;&#1072;&#1089;&#1096;&#1080;&#1088;&#1077;&#1085;&#1080;&#1077;%20&#1087;&#1088;&#1086;&#1089;&#1077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СТ"/>
      <sheetName val="Исх.данные ПСТ"/>
      <sheetName val="ССР (база)"/>
      <sheetName val="ССР (тек)"/>
      <sheetName val="ИсхДан"/>
      <sheetName val="СП-35 (ТП 2018)"/>
    </sheetNames>
    <sheetDataSet>
      <sheetData sheetId="0"/>
      <sheetData sheetId="1">
        <row r="6">
          <cell r="G6">
            <v>84.24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45"/>
  <sheetViews>
    <sheetView tabSelected="1" view="pageBreakPreview" zoomScaleNormal="100" zoomScaleSheetLayoutView="100" workbookViewId="0">
      <selection activeCell="B29" sqref="B29:G29"/>
    </sheetView>
  </sheetViews>
  <sheetFormatPr defaultRowHeight="15"/>
  <cols>
    <col min="1" max="1" width="14.5703125" style="1" customWidth="1"/>
    <col min="2" max="2" width="11.28515625" style="1" customWidth="1"/>
    <col min="3" max="3" width="8.28515625" style="1" customWidth="1"/>
    <col min="4" max="4" width="5" style="1" customWidth="1"/>
    <col min="5" max="5" width="6.28515625" style="1" customWidth="1"/>
    <col min="6" max="6" width="5.42578125" style="1" customWidth="1"/>
    <col min="7" max="7" width="28.28515625" style="1" customWidth="1"/>
    <col min="8" max="11" width="14.85546875" style="1" customWidth="1"/>
    <col min="12" max="14" width="14.85546875" style="1" hidden="1" customWidth="1"/>
    <col min="15" max="15" width="14.85546875" style="1" customWidth="1"/>
    <col min="16" max="16" width="14" style="1" customWidth="1"/>
    <col min="17" max="17" width="13.140625" style="1" customWidth="1"/>
    <col min="18" max="18" width="12.140625" style="1" customWidth="1"/>
    <col min="19" max="19" width="15.7109375" style="1" customWidth="1"/>
    <col min="20" max="20" width="12.140625" style="1" customWidth="1"/>
    <col min="21" max="21" width="27.28515625" style="1" customWidth="1"/>
    <col min="22" max="16384" width="9.140625" style="1"/>
  </cols>
  <sheetData>
    <row r="1" spans="1:22" ht="9.75" customHeight="1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2" spans="1:22">
      <c r="A2" s="55" t="s">
        <v>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22" ht="13.5" customHeight="1">
      <c r="A3" s="55" t="s">
        <v>1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</row>
    <row r="4" spans="1:22" ht="29.25" customHeight="1">
      <c r="A4" s="56" t="s">
        <v>63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22" ht="14.25" customHeight="1">
      <c r="A5" s="58" t="s">
        <v>2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</row>
    <row r="6" spans="1:22" ht="31.5" customHeight="1">
      <c r="A6" s="48" t="s">
        <v>3</v>
      </c>
      <c r="B6" s="2"/>
      <c r="C6" s="2"/>
      <c r="D6" s="2"/>
      <c r="E6" s="59" t="s">
        <v>62</v>
      </c>
      <c r="F6" s="59"/>
      <c r="G6" s="59"/>
      <c r="H6" s="2"/>
      <c r="I6" s="2"/>
      <c r="J6" s="2"/>
      <c r="K6" s="2"/>
      <c r="L6" s="2"/>
      <c r="M6" s="2"/>
      <c r="N6" s="3"/>
      <c r="O6" s="3"/>
      <c r="P6" s="3"/>
    </row>
    <row r="7" spans="1:22">
      <c r="A7" s="4" t="s">
        <v>51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3"/>
      <c r="O7" s="3"/>
      <c r="P7" s="3"/>
    </row>
    <row r="8" spans="1:22">
      <c r="A8" s="54" t="s">
        <v>4</v>
      </c>
      <c r="B8" s="54"/>
      <c r="C8" s="54"/>
      <c r="D8" s="54"/>
      <c r="E8" s="54"/>
      <c r="F8" s="54"/>
      <c r="G8" s="54"/>
      <c r="H8" s="54"/>
      <c r="I8" s="5"/>
      <c r="J8" s="5"/>
      <c r="K8" s="5"/>
      <c r="L8" s="5"/>
      <c r="M8" s="5"/>
      <c r="N8" s="3"/>
      <c r="O8" s="3"/>
      <c r="P8" s="3"/>
    </row>
    <row r="9" spans="1:22" ht="17.25" customHeight="1">
      <c r="A9" s="63" t="s">
        <v>61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</row>
    <row r="10" spans="1:22" ht="12" customHeight="1">
      <c r="A10" s="64" t="s">
        <v>5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22">
      <c r="A11" s="6" t="s">
        <v>50</v>
      </c>
      <c r="B11" s="7"/>
      <c r="C11" s="7"/>
      <c r="D11" s="7"/>
      <c r="E11" s="7"/>
      <c r="F11" s="7"/>
      <c r="G11" s="7"/>
      <c r="H11" s="7"/>
      <c r="I11" s="7"/>
      <c r="J11" s="8"/>
      <c r="K11" s="8"/>
      <c r="L11" s="8"/>
      <c r="M11" s="8"/>
      <c r="N11" s="3"/>
      <c r="O11" s="3"/>
      <c r="P11" s="3"/>
    </row>
    <row r="12" spans="1:22" ht="21" customHeight="1">
      <c r="A12" s="65" t="s">
        <v>6</v>
      </c>
      <c r="B12" s="66" t="s">
        <v>7</v>
      </c>
      <c r="C12" s="66"/>
      <c r="D12" s="66"/>
      <c r="E12" s="66"/>
      <c r="F12" s="66"/>
      <c r="G12" s="66"/>
      <c r="H12" s="65" t="s">
        <v>8</v>
      </c>
      <c r="I12" s="65"/>
      <c r="J12" s="65"/>
      <c r="K12" s="65"/>
      <c r="L12" s="65"/>
      <c r="M12" s="65"/>
      <c r="N12" s="65"/>
      <c r="O12" s="65" t="s">
        <v>9</v>
      </c>
      <c r="P12" s="65" t="s">
        <v>10</v>
      </c>
    </row>
    <row r="13" spans="1:22" ht="21" customHeight="1">
      <c r="A13" s="65"/>
      <c r="B13" s="66"/>
      <c r="C13" s="66"/>
      <c r="D13" s="66"/>
      <c r="E13" s="66"/>
      <c r="F13" s="66"/>
      <c r="G13" s="66"/>
      <c r="H13" s="67" t="s">
        <v>11</v>
      </c>
      <c r="I13" s="67" t="s">
        <v>12</v>
      </c>
      <c r="J13" s="67" t="s">
        <v>13</v>
      </c>
      <c r="K13" s="67" t="s">
        <v>14</v>
      </c>
      <c r="L13" s="69" t="s">
        <v>15</v>
      </c>
      <c r="M13" s="70"/>
      <c r="N13" s="71"/>
      <c r="O13" s="65"/>
      <c r="P13" s="65"/>
    </row>
    <row r="14" spans="1:22" ht="41.25" customHeight="1">
      <c r="A14" s="65"/>
      <c r="B14" s="66"/>
      <c r="C14" s="66"/>
      <c r="D14" s="66"/>
      <c r="E14" s="66"/>
      <c r="F14" s="66"/>
      <c r="G14" s="66"/>
      <c r="H14" s="68"/>
      <c r="I14" s="68"/>
      <c r="J14" s="68"/>
      <c r="K14" s="68"/>
      <c r="L14" s="9" t="s">
        <v>16</v>
      </c>
      <c r="M14" s="9" t="s">
        <v>17</v>
      </c>
      <c r="N14" s="9" t="s">
        <v>18</v>
      </c>
      <c r="O14" s="65"/>
      <c r="P14" s="65"/>
    </row>
    <row r="15" spans="1:22">
      <c r="A15" s="10">
        <v>1</v>
      </c>
      <c r="B15" s="72">
        <v>2</v>
      </c>
      <c r="C15" s="72"/>
      <c r="D15" s="72"/>
      <c r="E15" s="72"/>
      <c r="F15" s="72"/>
      <c r="G15" s="72"/>
      <c r="H15" s="10">
        <v>3</v>
      </c>
      <c r="I15" s="10">
        <v>4</v>
      </c>
      <c r="J15" s="10">
        <v>5</v>
      </c>
      <c r="K15" s="10">
        <v>6</v>
      </c>
      <c r="L15" s="10">
        <v>7</v>
      </c>
      <c r="M15" s="10">
        <v>8</v>
      </c>
      <c r="N15" s="10">
        <v>9</v>
      </c>
      <c r="O15" s="10">
        <v>10</v>
      </c>
      <c r="P15" s="10">
        <v>11</v>
      </c>
    </row>
    <row r="16" spans="1:22" s="17" customFormat="1" ht="15.75" customHeight="1">
      <c r="A16" s="11" t="s">
        <v>19</v>
      </c>
      <c r="B16" s="73" t="s">
        <v>60</v>
      </c>
      <c r="C16" s="74"/>
      <c r="D16" s="74"/>
      <c r="E16" s="74"/>
      <c r="F16" s="74"/>
      <c r="G16" s="75"/>
      <c r="H16" s="52">
        <f>SUM(H17:H19)</f>
        <v>380.49935999999997</v>
      </c>
      <c r="I16" s="52">
        <f>SUM(I17:I19)</f>
        <v>2050.0756799999999</v>
      </c>
      <c r="J16" s="52">
        <f>SUM(J17:J19)</f>
        <v>0</v>
      </c>
      <c r="K16" s="52">
        <f>SUM(K17:K19)</f>
        <v>0</v>
      </c>
      <c r="L16" s="52" t="e">
        <f>#REF!</f>
        <v>#REF!</v>
      </c>
      <c r="M16" s="52" t="e">
        <f>#REF!</f>
        <v>#REF!</v>
      </c>
      <c r="N16" s="52" t="e">
        <f>#REF!</f>
        <v>#REF!</v>
      </c>
      <c r="O16" s="52">
        <f>SUM(O17:O19)</f>
        <v>2430.5750400000002</v>
      </c>
      <c r="P16" s="13" t="s">
        <v>20</v>
      </c>
      <c r="Q16" s="14"/>
      <c r="R16" s="15"/>
      <c r="S16" s="15"/>
      <c r="T16" s="15"/>
      <c r="U16" s="15"/>
      <c r="V16" s="16"/>
    </row>
    <row r="17" spans="1:22" s="17" customFormat="1" ht="122.25" customHeight="1">
      <c r="A17" s="18" t="s">
        <v>64</v>
      </c>
      <c r="B17" s="60" t="s">
        <v>69</v>
      </c>
      <c r="C17" s="61"/>
      <c r="D17" s="61"/>
      <c r="E17" s="61"/>
      <c r="F17" s="61"/>
      <c r="G17" s="62"/>
      <c r="H17" s="53">
        <v>126.83311999999999</v>
      </c>
      <c r="I17" s="53">
        <v>683.35856000000001</v>
      </c>
      <c r="J17" s="53">
        <v>0</v>
      </c>
      <c r="K17" s="53">
        <v>0</v>
      </c>
      <c r="L17" s="52"/>
      <c r="M17" s="52"/>
      <c r="N17" s="52"/>
      <c r="O17" s="52">
        <v>810.19168000000002</v>
      </c>
      <c r="P17" s="13"/>
      <c r="Q17" s="14"/>
      <c r="R17" s="15"/>
      <c r="S17" s="15"/>
      <c r="T17" s="15"/>
      <c r="U17" s="15"/>
      <c r="V17" s="16"/>
    </row>
    <row r="18" spans="1:22" s="17" customFormat="1" ht="125.25" customHeight="1">
      <c r="A18" s="18" t="s">
        <v>67</v>
      </c>
      <c r="B18" s="60" t="s">
        <v>65</v>
      </c>
      <c r="C18" s="61"/>
      <c r="D18" s="61"/>
      <c r="E18" s="61"/>
      <c r="F18" s="61"/>
      <c r="G18" s="62"/>
      <c r="H18" s="53">
        <v>126.83311999999999</v>
      </c>
      <c r="I18" s="53">
        <v>683.35856000000001</v>
      </c>
      <c r="J18" s="53">
        <v>0</v>
      </c>
      <c r="K18" s="53">
        <v>0</v>
      </c>
      <c r="L18" s="52"/>
      <c r="M18" s="52"/>
      <c r="N18" s="52"/>
      <c r="O18" s="52">
        <v>810.19168000000002</v>
      </c>
      <c r="P18" s="13"/>
      <c r="Q18" s="14"/>
      <c r="R18" s="15"/>
      <c r="S18" s="15"/>
      <c r="T18" s="15"/>
      <c r="U18" s="15"/>
      <c r="V18" s="16"/>
    </row>
    <row r="19" spans="1:22" s="17" customFormat="1" ht="107.25" customHeight="1">
      <c r="A19" s="49" t="s">
        <v>68</v>
      </c>
      <c r="B19" s="60" t="s">
        <v>66</v>
      </c>
      <c r="C19" s="61"/>
      <c r="D19" s="61"/>
      <c r="E19" s="61"/>
      <c r="F19" s="61"/>
      <c r="G19" s="62"/>
      <c r="H19" s="53">
        <v>126.83311999999999</v>
      </c>
      <c r="I19" s="53">
        <v>683.35856000000001</v>
      </c>
      <c r="J19" s="53">
        <v>0</v>
      </c>
      <c r="K19" s="53">
        <v>0</v>
      </c>
      <c r="L19" s="52"/>
      <c r="M19" s="52"/>
      <c r="N19" s="52"/>
      <c r="O19" s="52">
        <v>810.19168000000002</v>
      </c>
      <c r="P19" s="13"/>
      <c r="Q19" s="14"/>
      <c r="R19" s="15"/>
      <c r="S19" s="15"/>
      <c r="T19" s="15"/>
      <c r="U19" s="15"/>
      <c r="V19" s="16"/>
    </row>
    <row r="20" spans="1:22" s="17" customFormat="1" ht="15.75" customHeight="1">
      <c r="A20" s="11" t="s">
        <v>21</v>
      </c>
      <c r="B20" s="73" t="s">
        <v>59</v>
      </c>
      <c r="C20" s="74"/>
      <c r="D20" s="74"/>
      <c r="E20" s="74"/>
      <c r="F20" s="74"/>
      <c r="G20" s="75"/>
      <c r="H20" s="52">
        <f>SUM(H21:H24)</f>
        <v>456.59923199999992</v>
      </c>
      <c r="I20" s="52">
        <f t="shared" ref="I20:O20" si="0">SUM(I21:I24)</f>
        <v>2460.0908159999999</v>
      </c>
      <c r="J20" s="52">
        <f t="shared" si="0"/>
        <v>0</v>
      </c>
      <c r="K20" s="52">
        <f t="shared" si="0"/>
        <v>0</v>
      </c>
      <c r="L20" s="52">
        <f t="shared" si="0"/>
        <v>0</v>
      </c>
      <c r="M20" s="52">
        <f t="shared" si="0"/>
        <v>0</v>
      </c>
      <c r="N20" s="52">
        <f t="shared" si="0"/>
        <v>0</v>
      </c>
      <c r="O20" s="52">
        <f t="shared" si="0"/>
        <v>2916.6900479999999</v>
      </c>
      <c r="P20" s="13" t="s">
        <v>20</v>
      </c>
      <c r="Q20" s="14"/>
      <c r="R20" s="15"/>
      <c r="S20" s="15"/>
      <c r="T20" s="15"/>
      <c r="U20" s="15"/>
      <c r="V20" s="16"/>
    </row>
    <row r="21" spans="1:22" s="17" customFormat="1" ht="15.75" customHeight="1">
      <c r="A21" s="18" t="s">
        <v>46</v>
      </c>
      <c r="B21" s="60" t="s">
        <v>54</v>
      </c>
      <c r="C21" s="61"/>
      <c r="D21" s="61"/>
      <c r="E21" s="61"/>
      <c r="F21" s="61"/>
      <c r="G21" s="62"/>
      <c r="H21" s="19">
        <f>H17*1.2</f>
        <v>152.19974399999998</v>
      </c>
      <c r="I21" s="19">
        <f t="shared" ref="I21:N21" si="1">I17*1.2</f>
        <v>820.03027199999997</v>
      </c>
      <c r="J21" s="19">
        <f t="shared" si="1"/>
        <v>0</v>
      </c>
      <c r="K21" s="19">
        <f t="shared" si="1"/>
        <v>0</v>
      </c>
      <c r="L21" s="19">
        <f t="shared" si="1"/>
        <v>0</v>
      </c>
      <c r="M21" s="19">
        <f t="shared" si="1"/>
        <v>0</v>
      </c>
      <c r="N21" s="19">
        <f t="shared" si="1"/>
        <v>0</v>
      </c>
      <c r="O21" s="19">
        <f>O17*1.2</f>
        <v>972.23001599999998</v>
      </c>
      <c r="P21" s="13" t="s">
        <v>20</v>
      </c>
      <c r="Q21" s="15"/>
      <c r="R21" s="15"/>
      <c r="S21" s="15"/>
      <c r="T21" s="15"/>
      <c r="U21" s="15"/>
      <c r="V21" s="16"/>
    </row>
    <row r="22" spans="1:22" s="17" customFormat="1" ht="15.75" customHeight="1">
      <c r="A22" s="18" t="s">
        <v>47</v>
      </c>
      <c r="B22" s="60" t="s">
        <v>55</v>
      </c>
      <c r="C22" s="61"/>
      <c r="D22" s="61"/>
      <c r="E22" s="61"/>
      <c r="F22" s="61"/>
      <c r="G22" s="62"/>
      <c r="H22" s="19">
        <f t="shared" ref="H22:N22" si="2">H18*1.2</f>
        <v>152.19974399999998</v>
      </c>
      <c r="I22" s="19">
        <f t="shared" si="2"/>
        <v>820.03027199999997</v>
      </c>
      <c r="J22" s="19">
        <f t="shared" si="2"/>
        <v>0</v>
      </c>
      <c r="K22" s="19">
        <f t="shared" si="2"/>
        <v>0</v>
      </c>
      <c r="L22" s="19">
        <f t="shared" si="2"/>
        <v>0</v>
      </c>
      <c r="M22" s="19">
        <f t="shared" si="2"/>
        <v>0</v>
      </c>
      <c r="N22" s="19">
        <f t="shared" si="2"/>
        <v>0</v>
      </c>
      <c r="O22" s="19">
        <f>O18*1.2</f>
        <v>972.23001599999998</v>
      </c>
      <c r="P22" s="13" t="s">
        <v>20</v>
      </c>
      <c r="Q22" s="15"/>
      <c r="R22" s="15"/>
      <c r="S22" s="15"/>
      <c r="T22" s="15"/>
      <c r="U22" s="15"/>
      <c r="V22" s="16"/>
    </row>
    <row r="23" spans="1:22" s="17" customFormat="1" ht="15.75" customHeight="1">
      <c r="A23" s="18" t="s">
        <v>48</v>
      </c>
      <c r="B23" s="60" t="s">
        <v>56</v>
      </c>
      <c r="C23" s="61"/>
      <c r="D23" s="61"/>
      <c r="E23" s="61"/>
      <c r="F23" s="61"/>
      <c r="G23" s="62"/>
      <c r="H23" s="19">
        <f t="shared" ref="H23:N23" si="3">H19*1.2</f>
        <v>152.19974399999998</v>
      </c>
      <c r="I23" s="19">
        <f t="shared" si="3"/>
        <v>820.03027199999997</v>
      </c>
      <c r="J23" s="19">
        <f t="shared" si="3"/>
        <v>0</v>
      </c>
      <c r="K23" s="19">
        <f t="shared" si="3"/>
        <v>0</v>
      </c>
      <c r="L23" s="19">
        <f t="shared" si="3"/>
        <v>0</v>
      </c>
      <c r="M23" s="19">
        <f t="shared" si="3"/>
        <v>0</v>
      </c>
      <c r="N23" s="19">
        <f t="shared" si="3"/>
        <v>0</v>
      </c>
      <c r="O23" s="19">
        <f>O19*1.2</f>
        <v>972.23001599999998</v>
      </c>
      <c r="P23" s="13" t="s">
        <v>20</v>
      </c>
      <c r="Q23" s="15"/>
      <c r="R23" s="15"/>
      <c r="S23" s="15"/>
      <c r="T23" s="15"/>
      <c r="U23" s="15"/>
      <c r="V23" s="16"/>
    </row>
    <row r="24" spans="1:22" s="17" customFormat="1" ht="15.75" customHeight="1">
      <c r="A24" s="18" t="s">
        <v>49</v>
      </c>
      <c r="B24" s="60" t="s">
        <v>57</v>
      </c>
      <c r="C24" s="61"/>
      <c r="D24" s="61"/>
      <c r="E24" s="61"/>
      <c r="F24" s="61"/>
      <c r="G24" s="62"/>
      <c r="H24" s="19">
        <v>0</v>
      </c>
      <c r="I24" s="19">
        <v>0</v>
      </c>
      <c r="J24" s="19">
        <v>0</v>
      </c>
      <c r="K24" s="19">
        <v>0</v>
      </c>
      <c r="L24" s="12"/>
      <c r="M24" s="12"/>
      <c r="N24" s="12"/>
      <c r="O24" s="19">
        <v>0</v>
      </c>
      <c r="P24" s="13" t="s">
        <v>20</v>
      </c>
      <c r="Q24" s="15"/>
      <c r="R24" s="15"/>
      <c r="S24" s="15"/>
      <c r="T24" s="15"/>
      <c r="U24" s="15"/>
      <c r="V24" s="16"/>
    </row>
    <row r="25" spans="1:22" s="17" customFormat="1" ht="15.75" customHeight="1">
      <c r="A25" s="49" t="s">
        <v>53</v>
      </c>
      <c r="B25" s="60" t="s">
        <v>58</v>
      </c>
      <c r="C25" s="61"/>
      <c r="D25" s="61"/>
      <c r="E25" s="61"/>
      <c r="F25" s="61"/>
      <c r="G25" s="62"/>
      <c r="H25" s="19">
        <v>0</v>
      </c>
      <c r="I25" s="19">
        <v>0</v>
      </c>
      <c r="J25" s="19">
        <v>0</v>
      </c>
      <c r="K25" s="19">
        <v>0</v>
      </c>
      <c r="L25" s="12"/>
      <c r="M25" s="12"/>
      <c r="N25" s="12"/>
      <c r="O25" s="19">
        <v>0</v>
      </c>
      <c r="P25" s="13" t="s">
        <v>20</v>
      </c>
      <c r="Q25" s="15"/>
      <c r="R25" s="15"/>
      <c r="S25" s="15"/>
      <c r="T25" s="15"/>
      <c r="U25" s="15"/>
      <c r="V25" s="16"/>
    </row>
    <row r="26" spans="1:22" s="22" customFormat="1" ht="15.75" customHeight="1">
      <c r="A26" s="11" t="s">
        <v>22</v>
      </c>
      <c r="B26" s="81" t="s">
        <v>23</v>
      </c>
      <c r="C26" s="81"/>
      <c r="D26" s="81"/>
      <c r="E26" s="81"/>
      <c r="F26" s="81"/>
      <c r="G26" s="81"/>
      <c r="H26" s="12"/>
      <c r="I26" s="12"/>
      <c r="J26" s="12"/>
      <c r="K26" s="12"/>
      <c r="L26" s="12"/>
      <c r="M26" s="12"/>
      <c r="N26" s="12"/>
      <c r="O26" s="12"/>
      <c r="P26" s="21"/>
      <c r="Q26" s="76"/>
      <c r="R26" s="77"/>
      <c r="S26" s="77"/>
      <c r="T26" s="77"/>
      <c r="U26" s="77"/>
      <c r="V26" s="77"/>
    </row>
    <row r="27" spans="1:22" s="17" customFormat="1" ht="15.75" customHeight="1">
      <c r="A27" s="18" t="s">
        <v>24</v>
      </c>
      <c r="B27" s="78" t="s">
        <v>25</v>
      </c>
      <c r="C27" s="78"/>
      <c r="D27" s="78"/>
      <c r="E27" s="78"/>
      <c r="F27" s="78"/>
      <c r="G27" s="78"/>
      <c r="H27" s="19">
        <v>0</v>
      </c>
      <c r="I27" s="23">
        <v>0</v>
      </c>
      <c r="J27" s="24">
        <v>0</v>
      </c>
      <c r="K27" s="19">
        <v>0</v>
      </c>
      <c r="L27" s="25"/>
      <c r="M27" s="25"/>
      <c r="N27" s="26"/>
      <c r="O27" s="19">
        <f>SUM(H27:N27)</f>
        <v>0</v>
      </c>
      <c r="P27" s="13" t="s">
        <v>20</v>
      </c>
      <c r="Q27" s="20"/>
      <c r="R27" s="20"/>
      <c r="S27" s="20"/>
      <c r="T27" s="20"/>
      <c r="U27" s="20"/>
      <c r="V27" s="16"/>
    </row>
    <row r="28" spans="1:22" s="22" customFormat="1" ht="15.75" customHeight="1">
      <c r="A28" s="27" t="s">
        <v>26</v>
      </c>
      <c r="B28" s="74" t="s">
        <v>27</v>
      </c>
      <c r="C28" s="74"/>
      <c r="D28" s="74"/>
      <c r="E28" s="74"/>
      <c r="F28" s="74"/>
      <c r="G28" s="74"/>
      <c r="H28" s="74"/>
      <c r="I28" s="74"/>
      <c r="J28" s="28"/>
      <c r="K28" s="28"/>
      <c r="L28" s="28"/>
      <c r="M28" s="28"/>
      <c r="N28" s="28"/>
      <c r="O28" s="28"/>
      <c r="P28" s="29"/>
      <c r="Q28" s="30"/>
      <c r="R28" s="31"/>
      <c r="S28" s="31"/>
      <c r="T28" s="31"/>
      <c r="U28" s="31"/>
    </row>
    <row r="29" spans="1:22" s="17" customFormat="1" ht="15.75" customHeight="1">
      <c r="A29" s="18" t="s">
        <v>28</v>
      </c>
      <c r="B29" s="79" t="s">
        <v>25</v>
      </c>
      <c r="C29" s="79"/>
      <c r="D29" s="79"/>
      <c r="E29" s="79"/>
      <c r="F29" s="79"/>
      <c r="G29" s="79"/>
      <c r="H29" s="32">
        <v>0</v>
      </c>
      <c r="I29" s="32">
        <v>0</v>
      </c>
      <c r="J29" s="32">
        <v>0</v>
      </c>
      <c r="K29" s="32">
        <v>0</v>
      </c>
      <c r="L29" s="32">
        <f t="shared" ref="L29:N29" si="4">L20-L27</f>
        <v>0</v>
      </c>
      <c r="M29" s="32">
        <f t="shared" si="4"/>
        <v>0</v>
      </c>
      <c r="N29" s="32">
        <f t="shared" si="4"/>
        <v>0</v>
      </c>
      <c r="O29" s="19">
        <f>SUM(H29:K29)</f>
        <v>0</v>
      </c>
      <c r="P29" s="13" t="s">
        <v>20</v>
      </c>
      <c r="Q29" s="30"/>
      <c r="R29" s="31"/>
      <c r="S29" s="31"/>
      <c r="T29" s="31"/>
      <c r="U29" s="31"/>
    </row>
    <row r="30" spans="1:22" s="22" customFormat="1" ht="15.75" customHeight="1">
      <c r="A30" s="27" t="s">
        <v>29</v>
      </c>
      <c r="B30" s="80" t="s">
        <v>30</v>
      </c>
      <c r="C30" s="80"/>
      <c r="D30" s="80"/>
      <c r="E30" s="80"/>
      <c r="F30" s="80"/>
      <c r="G30" s="80"/>
      <c r="H30" s="80"/>
      <c r="I30" s="80"/>
      <c r="J30" s="80"/>
      <c r="K30" s="33"/>
      <c r="L30" s="33"/>
      <c r="M30" s="33"/>
      <c r="N30" s="34"/>
      <c r="O30" s="34"/>
      <c r="P30" s="29"/>
      <c r="Q30" s="30"/>
      <c r="R30" s="31"/>
      <c r="S30" s="31"/>
      <c r="T30" s="31"/>
      <c r="U30" s="31"/>
    </row>
    <row r="31" spans="1:22" s="17" customFormat="1" ht="15.75" customHeight="1">
      <c r="A31" s="18" t="s">
        <v>31</v>
      </c>
      <c r="B31" s="79" t="s">
        <v>33</v>
      </c>
      <c r="C31" s="79"/>
      <c r="D31" s="79"/>
      <c r="E31" s="79"/>
      <c r="F31" s="79"/>
      <c r="G31" s="79"/>
      <c r="H31" s="53">
        <f>H21*P31/100</f>
        <v>160.2054505344</v>
      </c>
      <c r="I31" s="53">
        <f>I21*P31/100</f>
        <v>863.16386430720001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f>SUM(H31:N31)</f>
        <v>1023.3693148416</v>
      </c>
      <c r="P31" s="13">
        <v>105.26</v>
      </c>
      <c r="Q31" s="35"/>
      <c r="R31" s="31"/>
      <c r="S31" s="31"/>
      <c r="T31" s="31"/>
      <c r="U31" s="31"/>
    </row>
    <row r="32" spans="1:22" s="17" customFormat="1" ht="15.75" customHeight="1">
      <c r="A32" s="18" t="s">
        <v>32</v>
      </c>
      <c r="B32" s="79" t="s">
        <v>35</v>
      </c>
      <c r="C32" s="79"/>
      <c r="D32" s="79"/>
      <c r="E32" s="79"/>
      <c r="F32" s="79"/>
      <c r="G32" s="79"/>
      <c r="H32" s="53">
        <f>H22*P32/100*P31/100</f>
        <v>167.28653144802047</v>
      </c>
      <c r="I32" s="53">
        <f>(P31/100*$P32/100)*I21</f>
        <v>901.31570710957817</v>
      </c>
      <c r="J32" s="53">
        <f>(P31/100*$P32/100)*J21</f>
        <v>0</v>
      </c>
      <c r="K32" s="53">
        <f>(P31/100*$P32/100)*K21</f>
        <v>0</v>
      </c>
      <c r="L32" s="53">
        <v>0</v>
      </c>
      <c r="M32" s="53">
        <v>0</v>
      </c>
      <c r="N32" s="53">
        <v>0</v>
      </c>
      <c r="O32" s="53">
        <f>SUM(H32:N32)</f>
        <v>1068.6022385575986</v>
      </c>
      <c r="P32" s="13">
        <v>104.42</v>
      </c>
      <c r="Q32" s="35"/>
      <c r="R32" s="31"/>
      <c r="S32" s="31"/>
      <c r="T32" s="31"/>
      <c r="U32" s="31"/>
    </row>
    <row r="33" spans="1:22" s="17" customFormat="1" ht="15.75" customHeight="1">
      <c r="A33" s="18" t="s">
        <v>34</v>
      </c>
      <c r="B33" s="79" t="s">
        <v>37</v>
      </c>
      <c r="C33" s="79"/>
      <c r="D33" s="79"/>
      <c r="E33" s="79"/>
      <c r="F33" s="79"/>
      <c r="G33" s="79"/>
      <c r="H33" s="53">
        <f>H23*P31/100*P32/100*P33/100</f>
        <v>174.68059613802299</v>
      </c>
      <c r="I33" s="53">
        <f>I23*P31/100*P32/100*P33/100</f>
        <v>941.15386136382153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f>SUM(H33:N33)</f>
        <v>1115.8344575018446</v>
      </c>
      <c r="P33" s="13">
        <v>104.42</v>
      </c>
      <c r="Q33" s="35"/>
      <c r="R33" s="31"/>
      <c r="S33" s="31"/>
      <c r="T33" s="31"/>
      <c r="U33" s="31"/>
    </row>
    <row r="34" spans="1:22" s="17" customFormat="1" ht="15.75" customHeight="1">
      <c r="A34" s="18" t="s">
        <v>36</v>
      </c>
      <c r="B34" s="79" t="s">
        <v>39</v>
      </c>
      <c r="C34" s="79"/>
      <c r="D34" s="79"/>
      <c r="E34" s="79"/>
      <c r="F34" s="79"/>
      <c r="G34" s="79"/>
      <c r="H34" s="53">
        <f>H24</f>
        <v>0</v>
      </c>
      <c r="I34" s="53">
        <f>I24</f>
        <v>0</v>
      </c>
      <c r="J34" s="53">
        <v>0</v>
      </c>
      <c r="K34" s="53">
        <v>0</v>
      </c>
      <c r="L34" s="53" t="e">
        <f>(100+P34)/200*'[1]Исх.данные ПСТ'!G10*Расчет!P33/100*Расчет!#REF!/100*Расчет!#REF!/100*Расчет!P32/100*Расчет!P31/100</f>
        <v>#REF!</v>
      </c>
      <c r="M34" s="53" t="e">
        <f>(100+P34)/200*'[1]Исх.данные ПСТ'!H10*Расчет!P33/100*Расчет!#REF!/100*Расчет!#REF!/100*Расчет!P32/100*Расчет!P31/100</f>
        <v>#REF!</v>
      </c>
      <c r="N34" s="53" t="e">
        <f>(100+P34)/200*'[1]Исх.данные ПСТ'!I10*Расчет!P33/100*Расчет!#REF!/100*Расчет!#REF!/100*Расчет!P32/100*Расчет!P31/100</f>
        <v>#REF!</v>
      </c>
      <c r="O34" s="53">
        <f>SUM(H34:K34)</f>
        <v>0</v>
      </c>
      <c r="P34" s="13">
        <v>104.42</v>
      </c>
      <c r="Q34" s="35"/>
      <c r="R34" s="31"/>
      <c r="S34" s="31"/>
      <c r="T34" s="31"/>
      <c r="U34" s="31"/>
    </row>
    <row r="35" spans="1:22" s="17" customFormat="1" ht="15.75" customHeight="1">
      <c r="A35" s="18" t="s">
        <v>38</v>
      </c>
      <c r="B35" s="79" t="s">
        <v>52</v>
      </c>
      <c r="C35" s="79"/>
      <c r="D35" s="79"/>
      <c r="E35" s="79"/>
      <c r="F35" s="79"/>
      <c r="G35" s="79"/>
      <c r="H35" s="53">
        <v>0</v>
      </c>
      <c r="I35" s="53">
        <f>($P31/100*$P32/100*P33/100*$P34/100*$P35/100)*I24</f>
        <v>0</v>
      </c>
      <c r="J35" s="53">
        <v>0</v>
      </c>
      <c r="K35" s="53">
        <v>0</v>
      </c>
      <c r="L35" s="53" t="e">
        <f>(100+P35)/200*'[1]Исх.данные ПСТ'!G11*Расчет!P34/100*Расчет!P33/100*#REF!/100*#REF!/100*P32/100*P31/100</f>
        <v>#REF!</v>
      </c>
      <c r="M35" s="53" t="e">
        <f>(100+P35)/200*'[1]Исх.данные ПСТ'!H11*Расчет!P34/100*Расчет!P33/100*#REF!/100*#REF!/100*P32/100*P31/100</f>
        <v>#REF!</v>
      </c>
      <c r="N35" s="53" t="e">
        <f>(100+P35)/200*'[1]Исх.данные ПСТ'!I11*Расчет!P34/100*Расчет!P33/100*#REF!/100*#REF!/100*P32/100*P31/100</f>
        <v>#REF!</v>
      </c>
      <c r="O35" s="53">
        <f>SUM(H35:K35)</f>
        <v>0</v>
      </c>
      <c r="P35" s="13">
        <v>104.42</v>
      </c>
      <c r="Q35" s="36"/>
      <c r="R35" s="37"/>
    </row>
    <row r="36" spans="1:22" s="17" customFormat="1" ht="15.75" customHeight="1">
      <c r="A36" s="18"/>
      <c r="B36" s="82" t="s">
        <v>40</v>
      </c>
      <c r="C36" s="82"/>
      <c r="D36" s="82"/>
      <c r="E36" s="82"/>
      <c r="F36" s="82"/>
      <c r="G36" s="82"/>
      <c r="H36" s="52">
        <f>SUM(H31:H35)</f>
        <v>502.17257812044352</v>
      </c>
      <c r="I36" s="52">
        <f t="shared" ref="I36:N36" si="5">SUM(I31:I35)</f>
        <v>2705.6334327805998</v>
      </c>
      <c r="J36" s="52">
        <f t="shared" si="5"/>
        <v>0</v>
      </c>
      <c r="K36" s="52">
        <f t="shared" si="5"/>
        <v>0</v>
      </c>
      <c r="L36" s="52" t="e">
        <f t="shared" si="5"/>
        <v>#REF!</v>
      </c>
      <c r="M36" s="52" t="e">
        <f t="shared" si="5"/>
        <v>#REF!</v>
      </c>
      <c r="N36" s="52" t="e">
        <f t="shared" si="5"/>
        <v>#REF!</v>
      </c>
      <c r="O36" s="52">
        <f>SUM(H36:K36)</f>
        <v>3207.8060109010435</v>
      </c>
      <c r="P36" s="13" t="s">
        <v>20</v>
      </c>
    </row>
    <row r="37" spans="1:22" s="22" customFormat="1" ht="15.75" customHeight="1">
      <c r="A37" s="27" t="s">
        <v>41</v>
      </c>
      <c r="B37" s="74" t="s">
        <v>42</v>
      </c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5"/>
      <c r="T37" s="39"/>
      <c r="V37" s="17"/>
    </row>
    <row r="38" spans="1:22" s="17" customFormat="1" ht="15.75" customHeight="1">
      <c r="A38" s="18" t="s">
        <v>43</v>
      </c>
      <c r="B38" s="78" t="s">
        <v>44</v>
      </c>
      <c r="C38" s="78"/>
      <c r="D38" s="78"/>
      <c r="E38" s="78"/>
      <c r="F38" s="78"/>
      <c r="G38" s="78"/>
      <c r="H38" s="38">
        <f>H36/1.2</f>
        <v>418.47714843370295</v>
      </c>
      <c r="I38" s="38">
        <f t="shared" ref="I38:N38" si="6">I36/1.2</f>
        <v>2254.6945273171668</v>
      </c>
      <c r="J38" s="38">
        <f t="shared" si="6"/>
        <v>0</v>
      </c>
      <c r="K38" s="38">
        <f t="shared" si="6"/>
        <v>0</v>
      </c>
      <c r="L38" s="38" t="e">
        <f t="shared" si="6"/>
        <v>#REF!</v>
      </c>
      <c r="M38" s="38" t="e">
        <f t="shared" si="6"/>
        <v>#REF!</v>
      </c>
      <c r="N38" s="38" t="e">
        <f t="shared" si="6"/>
        <v>#REF!</v>
      </c>
      <c r="O38" s="38">
        <f>SUM(H38:K38)</f>
        <v>2673.1716757508698</v>
      </c>
      <c r="P38" s="13" t="s">
        <v>20</v>
      </c>
      <c r="R38" s="40"/>
      <c r="S38" s="37"/>
      <c r="U38" s="22"/>
    </row>
    <row r="39" spans="1:22" s="17" customFormat="1" ht="46.5" customHeight="1">
      <c r="A39" s="18" t="s">
        <v>45</v>
      </c>
      <c r="B39" s="73" t="s">
        <v>70</v>
      </c>
      <c r="C39" s="74"/>
      <c r="D39" s="74"/>
      <c r="E39" s="74"/>
      <c r="F39" s="74"/>
      <c r="G39" s="75"/>
      <c r="H39" s="38">
        <f>H38</f>
        <v>418.47714843370295</v>
      </c>
      <c r="I39" s="38">
        <f t="shared" ref="I39:N39" si="7">I38</f>
        <v>2254.6945273171668</v>
      </c>
      <c r="J39" s="38">
        <f t="shared" si="7"/>
        <v>0</v>
      </c>
      <c r="K39" s="38">
        <f t="shared" si="7"/>
        <v>0</v>
      </c>
      <c r="L39" s="38" t="e">
        <f t="shared" si="7"/>
        <v>#REF!</v>
      </c>
      <c r="M39" s="38" t="e">
        <f t="shared" si="7"/>
        <v>#REF!</v>
      </c>
      <c r="N39" s="38" t="e">
        <f t="shared" si="7"/>
        <v>#REF!</v>
      </c>
      <c r="O39" s="38">
        <f>SUM(H39:K39)</f>
        <v>2673.1716757508698</v>
      </c>
      <c r="P39" s="41" t="s">
        <v>20</v>
      </c>
      <c r="Q39" s="42"/>
      <c r="R39" s="40"/>
      <c r="S39" s="37"/>
      <c r="T39" s="43"/>
      <c r="U39" s="37"/>
    </row>
    <row r="40" spans="1:22" s="46" customFormat="1" ht="30.75" customHeight="1">
      <c r="A40" s="44"/>
      <c r="B40" s="44"/>
      <c r="C40" s="45"/>
      <c r="D40" s="45"/>
      <c r="E40" s="45"/>
      <c r="F40" s="45"/>
      <c r="G40" s="45"/>
      <c r="H40" s="45"/>
      <c r="J40" s="44"/>
      <c r="K40" s="45"/>
      <c r="L40" s="45"/>
      <c r="M40" s="45"/>
      <c r="N40" s="45"/>
      <c r="O40" s="45"/>
    </row>
    <row r="41" spans="1:22" s="46" customFormat="1" ht="15.75">
      <c r="B41" s="44"/>
      <c r="C41" s="47"/>
      <c r="D41" s="47"/>
      <c r="E41" s="47"/>
      <c r="F41" s="47"/>
      <c r="G41" s="47"/>
      <c r="H41" s="45"/>
      <c r="I41" s="45"/>
      <c r="J41" s="45"/>
      <c r="K41" s="45"/>
      <c r="L41" s="45"/>
      <c r="M41" s="45"/>
      <c r="N41" s="45"/>
      <c r="O41" s="45"/>
    </row>
    <row r="42" spans="1:22" s="46" customFormat="1" ht="20.25" customHeight="1">
      <c r="B42" s="44"/>
      <c r="C42" s="45"/>
      <c r="D42" s="45"/>
      <c r="E42" s="45"/>
      <c r="F42" s="45"/>
      <c r="G42" s="45"/>
      <c r="H42" s="45"/>
      <c r="J42" s="44"/>
      <c r="K42" s="45"/>
      <c r="L42" s="45"/>
      <c r="M42" s="45"/>
      <c r="N42" s="45"/>
      <c r="O42" s="45"/>
    </row>
    <row r="43" spans="1:22" s="46" customFormat="1" ht="15.75">
      <c r="B43" s="44"/>
      <c r="C43" s="47"/>
      <c r="D43" s="47"/>
      <c r="E43" s="47"/>
      <c r="F43" s="47"/>
      <c r="G43" s="47"/>
      <c r="H43" s="45"/>
      <c r="I43" s="45"/>
      <c r="J43" s="45"/>
      <c r="K43" s="45"/>
      <c r="L43" s="45"/>
      <c r="M43" s="45"/>
      <c r="N43" s="45"/>
      <c r="O43" s="45"/>
      <c r="P43" s="51"/>
    </row>
    <row r="44" spans="1:22" s="46" customFormat="1" ht="15.75">
      <c r="B44" s="44"/>
      <c r="C44" s="47"/>
      <c r="D44" s="47"/>
      <c r="E44" s="47"/>
      <c r="F44" s="47"/>
      <c r="G44" s="47"/>
      <c r="H44" s="45"/>
      <c r="J44" s="44"/>
      <c r="K44" s="45"/>
      <c r="L44" s="45"/>
      <c r="M44" s="45"/>
      <c r="N44" s="45"/>
      <c r="O44" s="45"/>
    </row>
    <row r="45" spans="1:22">
      <c r="O45" s="50"/>
    </row>
  </sheetData>
  <mergeCells count="45">
    <mergeCell ref="B19:G19"/>
    <mergeCell ref="B38:G38"/>
    <mergeCell ref="B39:G39"/>
    <mergeCell ref="B32:G32"/>
    <mergeCell ref="B33:G33"/>
    <mergeCell ref="B34:G34"/>
    <mergeCell ref="B35:G35"/>
    <mergeCell ref="B36:G36"/>
    <mergeCell ref="B37:P37"/>
    <mergeCell ref="B31:G31"/>
    <mergeCell ref="B20:G20"/>
    <mergeCell ref="B21:G21"/>
    <mergeCell ref="B22:G22"/>
    <mergeCell ref="B23:G23"/>
    <mergeCell ref="B24:G24"/>
    <mergeCell ref="B25:G25"/>
    <mergeCell ref="Q26:V26"/>
    <mergeCell ref="B27:G27"/>
    <mergeCell ref="B28:I28"/>
    <mergeCell ref="B29:G29"/>
    <mergeCell ref="B30:J30"/>
    <mergeCell ref="B26:G26"/>
    <mergeCell ref="B18:G18"/>
    <mergeCell ref="A9:P9"/>
    <mergeCell ref="A10:P10"/>
    <mergeCell ref="A12:A14"/>
    <mergeCell ref="B12:G14"/>
    <mergeCell ref="H12:N12"/>
    <mergeCell ref="O12:O14"/>
    <mergeCell ref="P12:P14"/>
    <mergeCell ref="H13:H14"/>
    <mergeCell ref="I13:I14"/>
    <mergeCell ref="J13:J14"/>
    <mergeCell ref="K13:K14"/>
    <mergeCell ref="L13:N13"/>
    <mergeCell ref="B15:G15"/>
    <mergeCell ref="B16:G16"/>
    <mergeCell ref="B17:G17"/>
    <mergeCell ref="A8:H8"/>
    <mergeCell ref="A1:O1"/>
    <mergeCell ref="A2:P2"/>
    <mergeCell ref="A3:P3"/>
    <mergeCell ref="A4:P4"/>
    <mergeCell ref="A5:P5"/>
    <mergeCell ref="E6:G6"/>
  </mergeCells>
  <printOptions horizontalCentered="1"/>
  <pageMargins left="0.51181102362204722" right="0.51181102362204722" top="0.74803149606299213" bottom="0.55118110236220474" header="0.31496062992125984" footer="0.31496062992125984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Денис А.Е.</cp:lastModifiedBy>
  <cp:lastPrinted>2025-04-25T05:39:22Z</cp:lastPrinted>
  <dcterms:created xsi:type="dcterms:W3CDTF">2020-09-30T08:50:27Z</dcterms:created>
  <dcterms:modified xsi:type="dcterms:W3CDTF">2025-04-25T05:41:43Z</dcterms:modified>
</cp:coreProperties>
</file>